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A964B696-6A0E-4C56-A4C9-D28F24A09E6B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琵琶湖の流入負荷量（TOC）" sheetId="1" r:id="rId1"/>
  </sheets>
  <definedNames>
    <definedName name="_xlnm.Print_Area" localSheetId="0">'琵琶湖の流入負荷量（TOC）'!$A$1:$AD$26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Y19" i="1"/>
  <c r="X19" i="1"/>
  <c r="W19" i="1"/>
  <c r="AD19" i="1" l="1"/>
  <c r="AC18" i="1"/>
  <c r="AB18" i="1"/>
  <c r="AA18" i="1"/>
  <c r="Z18" i="1"/>
  <c r="Y18" i="1"/>
  <c r="X18" i="1"/>
  <c r="W18" i="1"/>
  <c r="AC17" i="1"/>
  <c r="AB17" i="1"/>
  <c r="AA17" i="1"/>
  <c r="Z17" i="1"/>
  <c r="Y17" i="1"/>
  <c r="X17" i="1"/>
  <c r="W17" i="1"/>
  <c r="AC16" i="1"/>
  <c r="AB16" i="1"/>
  <c r="AA16" i="1"/>
  <c r="Z16" i="1"/>
  <c r="Y16" i="1"/>
  <c r="X16" i="1"/>
  <c r="W16" i="1"/>
  <c r="AC15" i="1"/>
  <c r="AB15" i="1"/>
  <c r="AA15" i="1"/>
  <c r="Z15" i="1"/>
  <c r="Y15" i="1"/>
  <c r="X15" i="1"/>
  <c r="W15" i="1"/>
  <c r="AC14" i="1"/>
  <c r="AB14" i="1"/>
  <c r="AA14" i="1"/>
  <c r="Z14" i="1"/>
  <c r="Y14" i="1"/>
  <c r="X14" i="1"/>
  <c r="W14" i="1"/>
  <c r="AC13" i="1"/>
  <c r="AB13" i="1"/>
  <c r="AA13" i="1"/>
  <c r="Z13" i="1"/>
  <c r="Y13" i="1"/>
  <c r="X13" i="1"/>
  <c r="W13" i="1"/>
  <c r="AC12" i="1"/>
  <c r="AB12" i="1"/>
  <c r="AA12" i="1"/>
  <c r="Z12" i="1"/>
  <c r="Y12" i="1"/>
  <c r="X12" i="1"/>
  <c r="W12" i="1"/>
  <c r="AD14" i="1" l="1"/>
  <c r="AD13" i="1"/>
  <c r="AD18" i="1"/>
  <c r="AD12" i="1"/>
  <c r="AD16" i="1"/>
  <c r="AD15" i="1"/>
  <c r="AD17" i="1"/>
</calcChain>
</file>

<file path=xl/sharedStrings.xml><?xml version="1.0" encoding="utf-8"?>
<sst xmlns="http://schemas.openxmlformats.org/spreadsheetml/2006/main" count="90" uniqueCount="59">
  <si>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</si>
  <si>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</si>
  <si>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</si>
  <si>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</si>
  <si>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昭和60</t>
    <rPh sb="0" eb="2">
      <t>ショウワ</t>
    </rPh>
    <phoneticPr fontId="1"/>
  </si>
  <si>
    <t>平成2</t>
    <rPh sb="0" eb="2">
      <t>ヘイセイ</t>
    </rPh>
    <phoneticPr fontId="1"/>
  </si>
  <si>
    <t>平成7</t>
    <rPh sb="0" eb="2">
      <t>ヘイセイ</t>
    </rPh>
    <phoneticPr fontId="1"/>
  </si>
  <si>
    <t>平成12</t>
    <rPh sb="0" eb="2">
      <t>ヘイセイ</t>
    </rPh>
    <phoneticPr fontId="1"/>
  </si>
  <si>
    <t>平成17</t>
    <rPh sb="0" eb="2">
      <t>ヘイセイ</t>
    </rPh>
    <phoneticPr fontId="1"/>
  </si>
  <si>
    <t>平成22</t>
    <rPh sb="0" eb="2">
      <t>ヘイセイ</t>
    </rPh>
    <phoneticPr fontId="1"/>
  </si>
  <si>
    <t>平成27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</si>
  <si>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</si>
  <si>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</si>
  <si>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</si>
  <si>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</si>
  <si>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</si>
  <si>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年度</t>
    <rPh sb="0" eb="2">
      <t>ネンド</t>
    </rPh>
    <phoneticPr fontId="1"/>
  </si>
  <si>
    <t>琵琶湖環境科学研究センター</t>
    <rPh sb="0" eb="3">
      <t>ビワコ</t>
    </rPh>
    <rPh sb="3" eb="5">
      <t>カンキョウ</t>
    </rPh>
    <rPh sb="5" eb="7">
      <t>カガク</t>
    </rPh>
    <rPh sb="7" eb="9">
      <t>ケンキュウ</t>
    </rPh>
    <phoneticPr fontId="1"/>
  </si>
  <si>
    <r>
      <rPr>
        <sz val="11"/>
        <color theme="1"/>
        <rFont val="ＭＳ Ｐ明朝"/>
        <family val="1"/>
        <charset val="128"/>
      </rPr>
      <t>処理場系</t>
    </r>
    <rPh sb="0" eb="3">
      <t>ショリジョウ</t>
    </rPh>
    <rPh sb="3" eb="4">
      <t>ケイ</t>
    </rPh>
    <phoneticPr fontId="3"/>
  </si>
  <si>
    <r>
      <rPr>
        <sz val="11"/>
        <color theme="1"/>
        <rFont val="ＭＳ Ｐ明朝"/>
        <family val="1"/>
        <charset val="128"/>
      </rPr>
      <t>生活系</t>
    </r>
    <rPh sb="0" eb="2">
      <t>セイカツ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</si>
  <si>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産業系</t>
    </r>
    <rPh sb="0" eb="2">
      <t>サンギョウ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</si>
  <si>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面源系</t>
    </r>
    <rPh sb="0" eb="2">
      <t>メンゲン</t>
    </rPh>
    <rPh sb="2" eb="3">
      <t>ケイ</t>
    </rPh>
    <phoneticPr fontId="3"/>
  </si>
  <si>
    <t>湖面降水</t>
    <rPh sb="0" eb="2">
      <t>コメン</t>
    </rPh>
    <rPh sb="2" eb="4">
      <t>コウスイ</t>
    </rPh>
    <phoneticPr fontId="3"/>
  </si>
  <si>
    <r>
      <rPr>
        <sz val="11"/>
        <color theme="1"/>
        <rFont val="ＭＳ Ｐ明朝"/>
        <family val="1"/>
        <charset val="128"/>
      </rPr>
      <t>負荷削減対策</t>
    </r>
    <rPh sb="0" eb="4">
      <t>フカサクゲン</t>
    </rPh>
    <rPh sb="4" eb="6">
      <t>タイサク</t>
    </rPh>
    <phoneticPr fontId="3"/>
  </si>
  <si>
    <r>
      <rPr>
        <sz val="11"/>
        <color theme="1"/>
        <rFont val="ＭＳ Ｐ明朝"/>
        <family val="1"/>
        <charset val="128"/>
      </rPr>
      <t>小計</t>
    </r>
    <rPh sb="0" eb="2">
      <t>ショウケイ</t>
    </rPh>
    <phoneticPr fontId="3"/>
  </si>
  <si>
    <r>
      <rPr>
        <sz val="11"/>
        <color theme="1"/>
        <rFont val="ＭＳ Ｐ明朝"/>
        <family val="1"/>
        <charset val="128"/>
      </rPr>
      <t>総計</t>
    </r>
    <rPh sb="0" eb="2">
      <t>ソウケイ</t>
    </rPh>
    <phoneticPr fontId="3"/>
  </si>
  <si>
    <r>
      <rPr>
        <sz val="11"/>
        <color theme="1"/>
        <rFont val="ＭＳ Ｐ明朝"/>
        <family val="1"/>
        <charset val="128"/>
      </rPr>
      <t>下水処理場</t>
    </r>
    <rPh sb="0" eb="2">
      <t>ゲスイ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</si>
  <si>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し尿処理場</t>
    </r>
    <rPh sb="1" eb="2">
      <t>ニョウ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</si>
  <si>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農業集落排水処理</t>
    </r>
    <rPh sb="0" eb="2">
      <t>ノウギョウ</t>
    </rPh>
    <rPh sb="2" eb="4">
      <t>シュウラク</t>
    </rPh>
    <rPh sb="4" eb="6">
      <t>ハイスイ</t>
    </rPh>
    <rPh sb="6" eb="8">
      <t>ショリ</t>
    </rPh>
    <phoneticPr fontId="3"/>
  </si>
  <si>
    <r>
      <rPr>
        <sz val="11"/>
        <color theme="1"/>
        <rFont val="ＭＳ Ｐ明朝"/>
        <family val="1"/>
        <charset val="128"/>
      </rPr>
      <t>合併浄化槽</t>
    </r>
    <rPh sb="0" eb="2">
      <t>ガッペイ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</si>
  <si>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単独浄化槽</t>
    </r>
    <rPh sb="0" eb="2">
      <t>タンドク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</si>
  <si>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し尿処理</t>
    </r>
    <rPh sb="1" eb="2">
      <t>ニョウ</t>
    </rPh>
    <rPh sb="2" eb="4">
      <t>ショリ</t>
    </rPh>
    <phoneticPr fontId="3"/>
  </si>
  <si>
    <r>
      <rPr>
        <sz val="11"/>
        <color theme="1"/>
        <rFont val="ＭＳ Ｐ明朝"/>
        <family val="1"/>
        <charset val="128"/>
      </rPr>
      <t>農地還元</t>
    </r>
    <rPh sb="0" eb="2">
      <t>ノウチ</t>
    </rPh>
    <rPh sb="2" eb="4">
      <t>カンゲン</t>
    </rPh>
    <phoneticPr fontId="3"/>
  </si>
  <si>
    <r>
      <rPr>
        <sz val="11"/>
        <color theme="1"/>
        <rFont val="ＭＳ Ｐ明朝"/>
        <family val="1"/>
        <charset val="128"/>
      </rPr>
      <t>製造業</t>
    </r>
    <rPh sb="0" eb="3">
      <t>セイゾウギョウ</t>
    </rPh>
    <phoneticPr fontId="3"/>
  </si>
  <si>
    <r>
      <rPr>
        <sz val="11"/>
        <color theme="1"/>
        <rFont val="ＭＳ Ｐ明朝"/>
        <family val="1"/>
        <charset val="128"/>
      </rPr>
      <t>サービス業等</t>
    </r>
    <rPh sb="4" eb="5">
      <t>ギョウ</t>
    </rPh>
    <rPh sb="5" eb="6">
      <t>トウ</t>
    </rPh>
    <phoneticPr fontId="3"/>
  </si>
  <si>
    <r>
      <rPr>
        <sz val="11"/>
        <color theme="1"/>
        <rFont val="ＭＳ Ｐ明朝"/>
        <family val="1"/>
        <charset val="128"/>
      </rPr>
      <t>観光客</t>
    </r>
    <rPh sb="0" eb="3">
      <t>カンコウキャク</t>
    </rPh>
    <phoneticPr fontId="3"/>
  </si>
  <si>
    <r>
      <rPr>
        <sz val="11"/>
        <color theme="1"/>
        <rFont val="ＭＳ Ｐ明朝"/>
        <family val="1"/>
        <charset val="128"/>
      </rPr>
      <t>畜産（豚）</t>
    </r>
    <rPh sb="0" eb="2">
      <t>チクサン</t>
    </rPh>
    <rPh sb="3" eb="4">
      <t>ブタ</t>
    </rPh>
    <phoneticPr fontId="3"/>
  </si>
  <si>
    <r>
      <rPr>
        <sz val="11"/>
        <color theme="1"/>
        <rFont val="ＭＳ Ｐ明朝"/>
        <family val="1"/>
        <charset val="128"/>
      </rPr>
      <t>水田</t>
    </r>
    <rPh sb="0" eb="2">
      <t>スイデン</t>
    </rPh>
    <phoneticPr fontId="3"/>
  </si>
  <si>
    <r>
      <rPr>
        <sz val="11"/>
        <color theme="1"/>
        <rFont val="ＭＳ Ｐ明朝"/>
        <family val="1"/>
        <charset val="128"/>
      </rPr>
      <t>畑</t>
    </r>
    <rPh sb="0" eb="1">
      <t>ハタケ</t>
    </rPh>
    <phoneticPr fontId="3"/>
  </si>
  <si>
    <r>
      <rPr>
        <sz val="11"/>
        <color theme="1"/>
        <rFont val="ＭＳ Ｐ明朝"/>
        <family val="1"/>
        <charset val="128"/>
      </rPr>
      <t>宅地道路</t>
    </r>
    <rPh sb="0" eb="2">
      <t>タクチ</t>
    </rPh>
    <rPh sb="2" eb="4">
      <t>ドウロ</t>
    </rPh>
    <phoneticPr fontId="3"/>
  </si>
  <si>
    <r>
      <rPr>
        <sz val="11"/>
        <color theme="1"/>
        <rFont val="ＭＳ Ｐ明朝"/>
        <family val="1"/>
        <charset val="128"/>
      </rPr>
      <t>山林・他</t>
    </r>
    <rPh sb="0" eb="2">
      <t>サンリン</t>
    </rPh>
    <rPh sb="3" eb="4">
      <t>ホカ</t>
    </rPh>
    <phoneticPr fontId="3"/>
  </si>
  <si>
    <r>
      <rPr>
        <sz val="11"/>
        <color theme="1"/>
        <rFont val="ＭＳ Ｐ明朝"/>
        <family val="1"/>
        <charset val="128"/>
      </rPr>
      <t>環境こだわり農業</t>
    </r>
    <rPh sb="0" eb="2">
      <t>カンキョウ</t>
    </rPh>
    <rPh sb="6" eb="8">
      <t>ノウギョウ</t>
    </rPh>
    <phoneticPr fontId="2"/>
  </si>
  <si>
    <r>
      <rPr>
        <sz val="11"/>
        <color theme="1"/>
        <rFont val="ＭＳ Ｐ明朝"/>
        <family val="1"/>
        <charset val="128"/>
      </rPr>
      <t>水質保全対策事業</t>
    </r>
    <rPh sb="0" eb="2">
      <t>スイシツ</t>
    </rPh>
    <rPh sb="2" eb="4">
      <t>ホゼン</t>
    </rPh>
    <rPh sb="4" eb="6">
      <t>タイサク</t>
    </rPh>
    <rPh sb="6" eb="8">
      <t>ジギョウ</t>
    </rPh>
    <phoneticPr fontId="2"/>
  </si>
  <si>
    <r>
      <rPr>
        <sz val="11"/>
        <color theme="1"/>
        <rFont val="ＭＳ Ｐ明朝"/>
        <family val="1"/>
        <charset val="128"/>
      </rPr>
      <t>流入河川浄化事業</t>
    </r>
    <rPh sb="0" eb="2">
      <t>リュウニュウ</t>
    </rPh>
    <rPh sb="2" eb="4">
      <t>カセン</t>
    </rPh>
    <rPh sb="4" eb="6">
      <t>ジョウカ</t>
    </rPh>
    <rPh sb="6" eb="8">
      <t>ジギョウ</t>
    </rPh>
    <phoneticPr fontId="2"/>
  </si>
  <si>
    <t>農地系</t>
    <rPh sb="0" eb="3">
      <t>ノウチケイ</t>
    </rPh>
    <phoneticPr fontId="3"/>
  </si>
  <si>
    <t>市街地系</t>
    <rPh sb="0" eb="3">
      <t>シガイチ</t>
    </rPh>
    <rPh sb="3" eb="4">
      <t>ケイ</t>
    </rPh>
    <phoneticPr fontId="3"/>
  </si>
  <si>
    <t>山林・他</t>
    <rPh sb="0" eb="2">
      <t>サンリン</t>
    </rPh>
    <rPh sb="3" eb="4">
      <t>ホカ</t>
    </rPh>
    <phoneticPr fontId="3"/>
  </si>
  <si>
    <t>kg/日</t>
    <rPh sb="3" eb="4">
      <t>ニチ</t>
    </rPh>
    <phoneticPr fontId="1"/>
  </si>
  <si>
    <t>・牛・鶏の畜産系負荷については、糞尿ともに全量農地還元されていることから、集計に含めない</t>
    <rPh sb="1" eb="2">
      <t>ウシ</t>
    </rPh>
    <rPh sb="3" eb="4">
      <t>トリ</t>
    </rPh>
    <rPh sb="5" eb="8">
      <t>チクサンケイ</t>
    </rPh>
    <rPh sb="8" eb="10">
      <t>フカ</t>
    </rPh>
    <rPh sb="16" eb="18">
      <t>フンニョウ</t>
    </rPh>
    <rPh sb="21" eb="23">
      <t>ゼンリョウ</t>
    </rPh>
    <rPh sb="23" eb="25">
      <t>ノウチ</t>
    </rPh>
    <rPh sb="25" eb="27">
      <t>カンゲン</t>
    </rPh>
    <rPh sb="37" eb="39">
      <t>シュウケイ</t>
    </rPh>
    <rPh sb="40" eb="41">
      <t>フク</t>
    </rPh>
    <phoneticPr fontId="3"/>
  </si>
  <si>
    <t>注）</t>
    <rPh sb="0" eb="1">
      <t>チュウ</t>
    </rPh>
    <phoneticPr fontId="3"/>
  </si>
  <si>
    <t>・農地還元分は把握されていないので、2010年度より0とする</t>
    <rPh sb="1" eb="3">
      <t>ノウチ</t>
    </rPh>
    <rPh sb="3" eb="6">
      <t>カンゲンブン</t>
    </rPh>
    <rPh sb="7" eb="9">
      <t>ハアク</t>
    </rPh>
    <rPh sb="22" eb="24">
      <t>ネンド</t>
    </rPh>
    <phoneticPr fontId="3"/>
  </si>
  <si>
    <t>・「観光客」、「畜産（豚）」については、2010年度より「サービス業等」として水質台帳から集計する</t>
    <rPh sb="2" eb="5">
      <t>カンコウキャク</t>
    </rPh>
    <rPh sb="8" eb="10">
      <t>チクサン</t>
    </rPh>
    <rPh sb="11" eb="12">
      <t>ブタ</t>
    </rPh>
    <rPh sb="24" eb="26">
      <t>ネンド</t>
    </rPh>
    <rPh sb="33" eb="34">
      <t>ギョウ</t>
    </rPh>
    <rPh sb="34" eb="35">
      <t>トウ</t>
    </rPh>
    <rPh sb="39" eb="41">
      <t>スイシツ</t>
    </rPh>
    <rPh sb="41" eb="43">
      <t>ダイチョウ</t>
    </rPh>
    <rPh sb="45" eb="47">
      <t>シュウケイ</t>
    </rPh>
    <phoneticPr fontId="3"/>
  </si>
  <si>
    <t>・負荷削減対策は2005年度より集計し、また小計では環境こだわり農業は農地系、その他は面源系の負荷量に比例して差し引く</t>
    <rPh sb="1" eb="5">
      <t>フカサクゲン</t>
    </rPh>
    <rPh sb="5" eb="7">
      <t>タイサク</t>
    </rPh>
    <rPh sb="12" eb="14">
      <t>ネンド</t>
    </rPh>
    <rPh sb="16" eb="18">
      <t>シュウケイ</t>
    </rPh>
    <rPh sb="22" eb="24">
      <t>ショウケイ</t>
    </rPh>
    <rPh sb="26" eb="28">
      <t>カンキョウ</t>
    </rPh>
    <rPh sb="32" eb="34">
      <t>ノウギョウ</t>
    </rPh>
    <rPh sb="35" eb="37">
      <t>ノウチ</t>
    </rPh>
    <rPh sb="37" eb="38">
      <t>ケイ</t>
    </rPh>
    <rPh sb="41" eb="42">
      <t>タ</t>
    </rPh>
    <rPh sb="43" eb="44">
      <t>ツラ</t>
    </rPh>
    <rPh sb="44" eb="45">
      <t>ミナモト</t>
    </rPh>
    <rPh sb="45" eb="46">
      <t>ケイ</t>
    </rPh>
    <rPh sb="47" eb="49">
      <t>フカ</t>
    </rPh>
    <rPh sb="49" eb="50">
      <t>リョウ</t>
    </rPh>
    <rPh sb="51" eb="53">
      <t>ヒレイ</t>
    </rPh>
    <rPh sb="55" eb="56">
      <t>サ</t>
    </rPh>
    <rPh sb="57" eb="58">
      <t>ヒ</t>
    </rPh>
    <phoneticPr fontId="3"/>
  </si>
  <si>
    <t>琵琶湖の流入負荷量（TOC）</t>
    <phoneticPr fontId="1"/>
  </si>
  <si>
    <t>滋賀県環境審議会水・土壌・大気部会（令和3年11月15日開催）</t>
    <rPh sb="0" eb="3">
      <t>シガケン</t>
    </rPh>
    <rPh sb="3" eb="5">
      <t>カンキョウ</t>
    </rPh>
    <rPh sb="5" eb="8">
      <t>シンギカイ</t>
    </rPh>
    <rPh sb="8" eb="9">
      <t>スイ</t>
    </rPh>
    <rPh sb="10" eb="12">
      <t>ドジョウ</t>
    </rPh>
    <rPh sb="13" eb="15">
      <t>タイキ</t>
    </rPh>
    <rPh sb="15" eb="17">
      <t>ブカイ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カイサイ</t>
    </rPh>
    <phoneticPr fontId="1"/>
  </si>
  <si>
    <t>琵琶湖のTOC流入負荷量（流域全体）</t>
    <rPh sb="13" eb="15">
      <t>リュウイキ</t>
    </rPh>
    <rPh sb="15" eb="17">
      <t>ゼンタイ</t>
    </rPh>
    <phoneticPr fontId="1"/>
  </si>
  <si>
    <t>・本計画より市街地および森林の負荷原単位を変更したため、第7期以前の計画で公表してきた負荷量から一部で変更が生じている</t>
    <rPh sb="1" eb="4">
      <t>ホンケイカク</t>
    </rPh>
    <rPh sb="6" eb="9">
      <t>シガイチ</t>
    </rPh>
    <rPh sb="12" eb="14">
      <t>シンリン</t>
    </rPh>
    <rPh sb="15" eb="17">
      <t>フカ</t>
    </rPh>
    <rPh sb="17" eb="20">
      <t>ゲンタンイ</t>
    </rPh>
    <rPh sb="21" eb="23">
      <t>ヘンコウ</t>
    </rPh>
    <rPh sb="28" eb="29">
      <t>ダイ</t>
    </rPh>
    <rPh sb="30" eb="31">
      <t>キ</t>
    </rPh>
    <rPh sb="31" eb="33">
      <t>イゼン</t>
    </rPh>
    <rPh sb="34" eb="36">
      <t>ケイカク</t>
    </rPh>
    <rPh sb="37" eb="39">
      <t>コウヒョウ</t>
    </rPh>
    <rPh sb="43" eb="46">
      <t>フカリョウ</t>
    </rPh>
    <rPh sb="48" eb="50">
      <t>イチブ</t>
    </rPh>
    <rPh sb="51" eb="53">
      <t>ヘンコウ</t>
    </rPh>
    <rPh sb="54" eb="55">
      <t>ショウ</t>
    </rPh>
    <phoneticPr fontId="1"/>
  </si>
  <si>
    <t>令和2</t>
    <rPh sb="0" eb="2">
      <t>レイワ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</si>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</sst>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>
      <alignment vertical="center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4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6"/>
  <sheetViews>
    <sheetView tabSelected="1" view="pageBreakPreview" zoomScale="70" zoomScaleNormal="70" zoomScaleSheetLayoutView="70" workbookViewId="0"/>
  </sheetViews>
  <sheetFormatPr defaultRowHeight="18.75" x14ac:dyDescent="0.4"/>
  <cols>
    <col min="1" max="1" width="8.625" customWidth="1"/>
    <col min="2" max="3" width="10.625" customWidth="1"/>
  </cols>
  <sheetData>
    <row r="1" spans="1:30" ht="24" x14ac:dyDescent="0.4">
      <c r="A1" s="1" t="s">
        <v>0</v>
      </c>
    </row>
    <row r="2" spans="1:30" x14ac:dyDescent="0.4">
      <c r="B2" t="s">
        <v>11</v>
      </c>
      <c r="C2" t="s">
        <v>53</v>
      </c>
    </row>
    <row r="3" spans="1:30" x14ac:dyDescent="0.4">
      <c r="B3" t="s">
        <v>14</v>
      </c>
      <c r="C3" t="s">
        <v>17</v>
      </c>
    </row>
    <row r="4" spans="1:30" x14ac:dyDescent="0.4">
      <c r="B4" t="s">
        <v>15</v>
      </c>
      <c r="C4" t="s">
        <v>58</v>
      </c>
    </row>
    <row r="5" spans="1:30" x14ac:dyDescent="0.4">
      <c r="B5" t="s">
        <v>12</v>
      </c>
      <c r="C5" t="s">
        <v>55</v>
      </c>
    </row>
    <row r="6" spans="1:30" x14ac:dyDescent="0.4">
      <c r="B6" t="s">
        <v>13</v>
      </c>
      <c r="C6" t="s">
        <v>54</v>
      </c>
    </row>
    <row r="8" spans="1:30" ht="24" x14ac:dyDescent="0.4">
      <c r="A8" s="1" t="s">
        <v>1</v>
      </c>
    </row>
    <row r="9" spans="1:30" s="3" customFormat="1" ht="27" x14ac:dyDescent="0.4">
      <c r="B9" s="4" t="s">
        <v>2</v>
      </c>
      <c r="C9" s="4" t="s">
        <v>3</v>
      </c>
      <c r="D9" s="4" t="s">
        <v>18</v>
      </c>
      <c r="E9" s="4"/>
      <c r="F9" s="4"/>
      <c r="G9" s="4" t="s">
        <v>19</v>
      </c>
      <c r="H9" s="4"/>
      <c r="I9" s="4"/>
      <c r="J9" s="4"/>
      <c r="K9" s="4" t="s">
        <v>20</v>
      </c>
      <c r="L9" s="4"/>
      <c r="M9" s="4"/>
      <c r="N9" s="4"/>
      <c r="O9" s="4" t="s">
        <v>21</v>
      </c>
      <c r="P9" s="4"/>
      <c r="Q9" s="4"/>
      <c r="R9" s="4"/>
      <c r="S9" s="4" t="s">
        <v>22</v>
      </c>
      <c r="T9" s="4" t="s">
        <v>23</v>
      </c>
      <c r="U9" s="4"/>
      <c r="V9" s="4"/>
      <c r="W9" s="4" t="s">
        <v>24</v>
      </c>
      <c r="X9" s="4"/>
      <c r="Y9" s="4"/>
      <c r="Z9" s="4"/>
      <c r="AA9" s="4"/>
      <c r="AB9" s="4"/>
      <c r="AC9" s="4"/>
      <c r="AD9" s="4" t="s">
        <v>25</v>
      </c>
    </row>
    <row r="10" spans="1:30" s="3" customFormat="1" ht="27" x14ac:dyDescent="0.4">
      <c r="D10" s="3" t="s">
        <v>26</v>
      </c>
      <c r="E10" s="3" t="s">
        <v>27</v>
      </c>
      <c r="F10" s="3" t="s">
        <v>28</v>
      </c>
      <c r="G10" s="3" t="s">
        <v>29</v>
      </c>
      <c r="H10" s="3" t="s">
        <v>30</v>
      </c>
      <c r="I10" s="3" t="s">
        <v>31</v>
      </c>
      <c r="J10" s="3" t="s">
        <v>32</v>
      </c>
      <c r="K10" s="3" t="s">
        <v>33</v>
      </c>
      <c r="L10" s="3" t="s">
        <v>34</v>
      </c>
      <c r="M10" s="3" t="s">
        <v>35</v>
      </c>
      <c r="N10" s="3" t="s">
        <v>36</v>
      </c>
      <c r="O10" s="3" t="s">
        <v>37</v>
      </c>
      <c r="P10" s="3" t="s">
        <v>38</v>
      </c>
      <c r="Q10" s="3" t="s">
        <v>39</v>
      </c>
      <c r="R10" s="3" t="s">
        <v>40</v>
      </c>
      <c r="T10" s="3" t="s">
        <v>41</v>
      </c>
      <c r="U10" s="3" t="s">
        <v>42</v>
      </c>
      <c r="V10" s="3" t="s">
        <v>43</v>
      </c>
      <c r="W10" s="3" t="s">
        <v>18</v>
      </c>
      <c r="X10" s="3" t="s">
        <v>19</v>
      </c>
      <c r="Y10" s="3" t="s">
        <v>20</v>
      </c>
      <c r="Z10" s="3" t="s">
        <v>44</v>
      </c>
      <c r="AA10" s="3" t="s">
        <v>45</v>
      </c>
      <c r="AB10" s="3" t="s">
        <v>46</v>
      </c>
      <c r="AC10" s="3" t="s">
        <v>22</v>
      </c>
    </row>
    <row r="11" spans="1:30" s="3" customFormat="1" ht="19.5" thickBot="1" x14ac:dyDescent="0.45">
      <c r="B11" s="5" t="s">
        <v>16</v>
      </c>
      <c r="C11" s="5" t="s">
        <v>16</v>
      </c>
      <c r="D11" s="5" t="s">
        <v>47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5" t="s">
        <v>47</v>
      </c>
      <c r="O11" s="5" t="s">
        <v>47</v>
      </c>
      <c r="P11" s="5" t="s">
        <v>47</v>
      </c>
      <c r="Q11" s="5" t="s">
        <v>47</v>
      </c>
      <c r="R11" s="5" t="s">
        <v>47</v>
      </c>
      <c r="S11" s="5" t="s">
        <v>47</v>
      </c>
      <c r="T11" s="5" t="s">
        <v>47</v>
      </c>
      <c r="U11" s="5" t="s">
        <v>47</v>
      </c>
      <c r="V11" s="5" t="s">
        <v>47</v>
      </c>
      <c r="W11" s="5" t="s">
        <v>47</v>
      </c>
      <c r="X11" s="5" t="s">
        <v>47</v>
      </c>
      <c r="Y11" s="5" t="s">
        <v>47</v>
      </c>
      <c r="Z11" s="5" t="s">
        <v>47</v>
      </c>
      <c r="AA11" s="5" t="s">
        <v>47</v>
      </c>
      <c r="AB11" s="5" t="s">
        <v>47</v>
      </c>
      <c r="AC11" s="5" t="s">
        <v>47</v>
      </c>
      <c r="AD11" s="5" t="s">
        <v>47</v>
      </c>
    </row>
    <row r="12" spans="1:30" ht="19.5" thickTop="1" x14ac:dyDescent="0.4">
      <c r="B12">
        <v>1985</v>
      </c>
      <c r="C12" t="s">
        <v>4</v>
      </c>
      <c r="D12" s="11">
        <v>316.10502092510575</v>
      </c>
      <c r="E12" s="11">
        <v>37.25997901125281</v>
      </c>
      <c r="F12" s="11">
        <v>3.9337966666384019</v>
      </c>
      <c r="G12" s="11">
        <v>561.83323765781188</v>
      </c>
      <c r="H12" s="11">
        <v>4216.6867370379923</v>
      </c>
      <c r="I12" s="11">
        <v>11314.002779624087</v>
      </c>
      <c r="J12" s="11">
        <v>1992.8268550707905</v>
      </c>
      <c r="K12" s="11">
        <v>5621.553983847627</v>
      </c>
      <c r="L12" s="11">
        <v>436.70147439551874</v>
      </c>
      <c r="M12" s="11">
        <v>97.321831457870928</v>
      </c>
      <c r="N12" s="11">
        <v>123.38808498694856</v>
      </c>
      <c r="O12" s="11">
        <v>4303.7510070159269</v>
      </c>
      <c r="P12" s="11">
        <v>114.96895223542217</v>
      </c>
      <c r="Q12" s="11">
        <v>4177.8180640013543</v>
      </c>
      <c r="R12" s="11">
        <v>12582.81427163694</v>
      </c>
      <c r="S12" s="11">
        <v>3415.4831899249957</v>
      </c>
      <c r="T12" s="11"/>
      <c r="U12" s="11"/>
      <c r="V12" s="11"/>
      <c r="W12" s="12">
        <f t="shared" ref="W12:W18" si="0">SUM(D12:F12)</f>
        <v>357.29879660299696</v>
      </c>
      <c r="X12" s="12">
        <f t="shared" ref="X12:X18" si="1">SUM(G12:J12)</f>
        <v>18085.34960939068</v>
      </c>
      <c r="Y12" s="12">
        <f t="shared" ref="Y12:Y18" si="2">SUM(K12:N12)</f>
        <v>6278.9653746879649</v>
      </c>
      <c r="Z12" s="12">
        <f t="shared" ref="Z12:Z18" si="3">SUM(O12:P12)-T12-SUM($U12:$V12)*SUM(O12:P12)/SUM($O12:$R12)</f>
        <v>4418.7199592513489</v>
      </c>
      <c r="AA12" s="12">
        <f t="shared" ref="AA12:AB19" si="4">Q12-SUM($U12:$V12)*Q12/SUM($O12:$R12)</f>
        <v>4177.8180640013543</v>
      </c>
      <c r="AB12" s="12">
        <f t="shared" si="4"/>
        <v>12582.81427163694</v>
      </c>
      <c r="AC12" s="12">
        <f t="shared" ref="AC12:AC19" si="5">S12</f>
        <v>3415.4831899249957</v>
      </c>
      <c r="AD12" s="12">
        <f t="shared" ref="AD12:AD19" si="6">SUM(W12:AC12)</f>
        <v>49316.449265496281</v>
      </c>
    </row>
    <row r="13" spans="1:30" x14ac:dyDescent="0.4">
      <c r="B13">
        <v>1990</v>
      </c>
      <c r="C13" t="s">
        <v>5</v>
      </c>
      <c r="D13" s="10">
        <v>443.2947634704355</v>
      </c>
      <c r="E13" s="10">
        <v>33.872708192048009</v>
      </c>
      <c r="F13" s="10">
        <v>62.570508684733547</v>
      </c>
      <c r="G13" s="10">
        <v>502.05209899169006</v>
      </c>
      <c r="H13" s="10">
        <v>3802.710923149984</v>
      </c>
      <c r="I13" s="10">
        <v>10443.314085488415</v>
      </c>
      <c r="J13" s="10">
        <v>1861.2153448563636</v>
      </c>
      <c r="K13" s="10">
        <v>5621.553983847627</v>
      </c>
      <c r="L13" s="10">
        <v>460.21563306939061</v>
      </c>
      <c r="M13" s="10">
        <v>130.42670251908694</v>
      </c>
      <c r="N13" s="10">
        <v>76.661089740867439</v>
      </c>
      <c r="O13" s="10">
        <v>4106.7980213386882</v>
      </c>
      <c r="P13" s="10">
        <v>99.31759081121271</v>
      </c>
      <c r="Q13" s="10">
        <v>4557.3656551180884</v>
      </c>
      <c r="R13" s="10">
        <v>12578.741304722293</v>
      </c>
      <c r="S13" s="10">
        <v>3532.1071753302685</v>
      </c>
      <c r="T13" s="10"/>
      <c r="U13" s="10"/>
      <c r="V13" s="10"/>
      <c r="W13" s="9">
        <f t="shared" si="0"/>
        <v>539.7379803472171</v>
      </c>
      <c r="X13" s="9">
        <f t="shared" si="1"/>
        <v>16609.29245248645</v>
      </c>
      <c r="Y13" s="9">
        <f t="shared" si="2"/>
        <v>6288.8574091769715</v>
      </c>
      <c r="Z13" s="9">
        <f t="shared" si="3"/>
        <v>4206.1156121499007</v>
      </c>
      <c r="AA13" s="9">
        <f t="shared" si="4"/>
        <v>4557.3656551180884</v>
      </c>
      <c r="AB13" s="9">
        <f t="shared" si="4"/>
        <v>12578.741304722293</v>
      </c>
      <c r="AC13" s="9">
        <f t="shared" si="5"/>
        <v>3532.1071753302685</v>
      </c>
      <c r="AD13" s="9">
        <f t="shared" si="6"/>
        <v>48312.217589331194</v>
      </c>
    </row>
    <row r="14" spans="1:30" x14ac:dyDescent="0.4">
      <c r="B14">
        <v>1995</v>
      </c>
      <c r="C14" t="s">
        <v>6</v>
      </c>
      <c r="D14" s="10">
        <v>830.56968726836044</v>
      </c>
      <c r="E14" s="10">
        <v>48.089341440360087</v>
      </c>
      <c r="F14" s="10">
        <v>185.32454165109158</v>
      </c>
      <c r="G14" s="10">
        <v>675.03718213494631</v>
      </c>
      <c r="H14" s="10">
        <v>3320.2373623290223</v>
      </c>
      <c r="I14" s="10">
        <v>8520.4787131950325</v>
      </c>
      <c r="J14" s="10">
        <v>1391.8786842659665</v>
      </c>
      <c r="K14" s="10">
        <v>5674.4517826114679</v>
      </c>
      <c r="L14" s="10">
        <v>513.68485386050634</v>
      </c>
      <c r="M14" s="10">
        <v>137.99295590154023</v>
      </c>
      <c r="N14" s="10">
        <v>58.983827518014117</v>
      </c>
      <c r="O14" s="10">
        <v>3934.3015796072295</v>
      </c>
      <c r="P14" s="10">
        <v>93.773386042783059</v>
      </c>
      <c r="Q14" s="10">
        <v>4763.2504818655134</v>
      </c>
      <c r="R14" s="10">
        <v>12616.713064015814</v>
      </c>
      <c r="S14" s="10">
        <v>3320.6355609420739</v>
      </c>
      <c r="T14" s="10"/>
      <c r="U14" s="10"/>
      <c r="V14" s="10"/>
      <c r="W14" s="9">
        <f t="shared" si="0"/>
        <v>1063.9835703598121</v>
      </c>
      <c r="X14" s="9">
        <f t="shared" si="1"/>
        <v>13907.631941924968</v>
      </c>
      <c r="Y14" s="9">
        <f t="shared" si="2"/>
        <v>6385.1134198915288</v>
      </c>
      <c r="Z14" s="9">
        <f t="shared" si="3"/>
        <v>4028.0749656500125</v>
      </c>
      <c r="AA14" s="9">
        <f t="shared" si="4"/>
        <v>4763.2504818655134</v>
      </c>
      <c r="AB14" s="9">
        <f t="shared" si="4"/>
        <v>12616.713064015814</v>
      </c>
      <c r="AC14" s="9">
        <f t="shared" si="5"/>
        <v>3320.6355609420739</v>
      </c>
      <c r="AD14" s="9">
        <f t="shared" si="6"/>
        <v>46085.403004649721</v>
      </c>
    </row>
    <row r="15" spans="1:30" x14ac:dyDescent="0.4">
      <c r="B15">
        <v>2000</v>
      </c>
      <c r="C15" t="s">
        <v>7</v>
      </c>
      <c r="D15" s="10">
        <v>1147.3331575541135</v>
      </c>
      <c r="E15" s="10">
        <v>31.210315543885969</v>
      </c>
      <c r="F15" s="10">
        <v>252.4794080270654</v>
      </c>
      <c r="G15" s="10">
        <v>904.40879949878524</v>
      </c>
      <c r="H15" s="10">
        <v>2729.7508183628483</v>
      </c>
      <c r="I15" s="10">
        <v>4851.0099019028949</v>
      </c>
      <c r="J15" s="10">
        <v>261.6175358430263</v>
      </c>
      <c r="K15" s="10">
        <v>3066.0237335096513</v>
      </c>
      <c r="L15" s="10">
        <v>493.7618064506014</v>
      </c>
      <c r="M15" s="10">
        <v>145.97269713487523</v>
      </c>
      <c r="N15" s="10">
        <v>48.137997781649979</v>
      </c>
      <c r="O15" s="10">
        <v>3761.9674030086212</v>
      </c>
      <c r="P15" s="10">
        <v>91.847548753925935</v>
      </c>
      <c r="Q15" s="10">
        <v>4974.4885834807328</v>
      </c>
      <c r="R15" s="10">
        <v>12647.97720940269</v>
      </c>
      <c r="S15" s="10">
        <v>3464.8182925907367</v>
      </c>
      <c r="T15" s="10"/>
      <c r="U15" s="10"/>
      <c r="V15" s="10"/>
      <c r="W15" s="9">
        <f t="shared" si="0"/>
        <v>1431.0228811250649</v>
      </c>
      <c r="X15" s="9">
        <f t="shared" si="1"/>
        <v>8746.7870556075541</v>
      </c>
      <c r="Y15" s="9">
        <f t="shared" si="2"/>
        <v>3753.8962348767777</v>
      </c>
      <c r="Z15" s="9">
        <f t="shared" si="3"/>
        <v>3853.814951762547</v>
      </c>
      <c r="AA15" s="9">
        <f t="shared" si="4"/>
        <v>4974.4885834807328</v>
      </c>
      <c r="AB15" s="9">
        <f t="shared" si="4"/>
        <v>12647.97720940269</v>
      </c>
      <c r="AC15" s="9">
        <f t="shared" si="5"/>
        <v>3464.8182925907367</v>
      </c>
      <c r="AD15" s="9">
        <f t="shared" si="6"/>
        <v>38872.805208846105</v>
      </c>
    </row>
    <row r="16" spans="1:30" x14ac:dyDescent="0.4">
      <c r="B16">
        <v>2005</v>
      </c>
      <c r="C16" t="s">
        <v>8</v>
      </c>
      <c r="D16" s="10">
        <v>1431.4787688247825</v>
      </c>
      <c r="E16" s="10">
        <v>18.616884171042763</v>
      </c>
      <c r="F16" s="10">
        <v>261.83244541050283</v>
      </c>
      <c r="G16" s="10">
        <v>815.76478915719508</v>
      </c>
      <c r="H16" s="10">
        <v>752.19073158871856</v>
      </c>
      <c r="I16" s="10">
        <v>2527.5105578286675</v>
      </c>
      <c r="J16" s="10">
        <v>75.362212427819344</v>
      </c>
      <c r="K16" s="10">
        <v>2126.9197607520209</v>
      </c>
      <c r="L16" s="10">
        <v>476.22929989647491</v>
      </c>
      <c r="M16" s="10">
        <v>149.62086598588354</v>
      </c>
      <c r="N16" s="10">
        <v>52.614449173239933</v>
      </c>
      <c r="O16" s="10">
        <v>3611.9044940284539</v>
      </c>
      <c r="P16" s="10">
        <v>64.763874205424059</v>
      </c>
      <c r="Q16" s="10">
        <v>5226.5323722755384</v>
      </c>
      <c r="R16" s="10">
        <v>12678.511747356135</v>
      </c>
      <c r="S16" s="10">
        <v>3348.785413572567</v>
      </c>
      <c r="T16" s="10">
        <v>73.093826704841049</v>
      </c>
      <c r="U16" s="10">
        <v>166.98867027485164</v>
      </c>
      <c r="V16" s="10">
        <v>8.7367904017152132</v>
      </c>
      <c r="W16" s="9">
        <f t="shared" si="0"/>
        <v>1711.928098406328</v>
      </c>
      <c r="X16" s="9">
        <f t="shared" si="1"/>
        <v>4170.8282910024</v>
      </c>
      <c r="Y16" s="9">
        <f t="shared" si="2"/>
        <v>2805.3843758076191</v>
      </c>
      <c r="Z16" s="9">
        <f t="shared" si="3"/>
        <v>3573.6378883034822</v>
      </c>
      <c r="AA16" s="9">
        <f t="shared" si="4"/>
        <v>5183.9762123148539</v>
      </c>
      <c r="AB16" s="9">
        <f t="shared" si="4"/>
        <v>12575.279099865807</v>
      </c>
      <c r="AC16" s="9">
        <f t="shared" si="5"/>
        <v>3348.785413572567</v>
      </c>
      <c r="AD16" s="9">
        <f t="shared" si="6"/>
        <v>33369.819379273053</v>
      </c>
    </row>
    <row r="17" spans="2:30" x14ac:dyDescent="0.4">
      <c r="B17">
        <v>2010</v>
      </c>
      <c r="C17" t="s">
        <v>9</v>
      </c>
      <c r="D17" s="10">
        <v>1586.7360474485995</v>
      </c>
      <c r="E17" s="10">
        <v>22.146670442610652</v>
      </c>
      <c r="F17" s="10">
        <v>244.02082503286067</v>
      </c>
      <c r="G17" s="10">
        <v>559.19826470793896</v>
      </c>
      <c r="H17" s="10">
        <v>381.91647453469619</v>
      </c>
      <c r="I17" s="10">
        <v>931.42264448053834</v>
      </c>
      <c r="J17" s="10"/>
      <c r="K17" s="10">
        <v>1661.722492422688</v>
      </c>
      <c r="L17" s="10">
        <v>511.44500122754971</v>
      </c>
      <c r="M17" s="10"/>
      <c r="N17" s="10"/>
      <c r="O17" s="10">
        <v>3565.5452537182982</v>
      </c>
      <c r="P17" s="10">
        <v>59.325823475168015</v>
      </c>
      <c r="Q17" s="10">
        <v>5429.5224804901845</v>
      </c>
      <c r="R17" s="10">
        <v>12633.428184014649</v>
      </c>
      <c r="S17" s="10">
        <v>3507.4181269304595</v>
      </c>
      <c r="T17" s="10">
        <v>207.40703173287034</v>
      </c>
      <c r="U17" s="10">
        <v>178.57928783267411</v>
      </c>
      <c r="V17" s="10">
        <v>19.780831789798878</v>
      </c>
      <c r="W17" s="9">
        <f t="shared" si="0"/>
        <v>1852.9035429240707</v>
      </c>
      <c r="X17" s="9">
        <f t="shared" si="1"/>
        <v>1872.5373837231734</v>
      </c>
      <c r="Y17" s="9">
        <f t="shared" si="2"/>
        <v>2173.1674936502377</v>
      </c>
      <c r="Z17" s="9">
        <f t="shared" si="3"/>
        <v>3384.310422701622</v>
      </c>
      <c r="AA17" s="9">
        <f t="shared" si="4"/>
        <v>5379.8632412383131</v>
      </c>
      <c r="AB17" s="9">
        <f t="shared" si="4"/>
        <v>12517.880926403021</v>
      </c>
      <c r="AC17" s="9">
        <f t="shared" si="5"/>
        <v>3507.4181269304595</v>
      </c>
      <c r="AD17" s="9">
        <f t="shared" si="6"/>
        <v>30688.081137570898</v>
      </c>
    </row>
    <row r="18" spans="2:30" x14ac:dyDescent="0.4">
      <c r="B18">
        <v>2015</v>
      </c>
      <c r="C18" t="s">
        <v>10</v>
      </c>
      <c r="D18" s="10">
        <v>1669.8915456949435</v>
      </c>
      <c r="E18" s="10">
        <v>12.284472000000001</v>
      </c>
      <c r="F18" s="10">
        <v>241.90668201671596</v>
      </c>
      <c r="G18" s="10">
        <v>638.499030299374</v>
      </c>
      <c r="H18" s="10">
        <v>214.52557764022248</v>
      </c>
      <c r="I18" s="10">
        <v>533.68347420683938</v>
      </c>
      <c r="J18" s="10"/>
      <c r="K18" s="10">
        <v>1038.3057524096653</v>
      </c>
      <c r="L18" s="10">
        <v>430.47593494928424</v>
      </c>
      <c r="M18" s="10"/>
      <c r="N18" s="10"/>
      <c r="O18" s="10">
        <v>3575.2299118679389</v>
      </c>
      <c r="P18" s="10">
        <v>52.45935078692969</v>
      </c>
      <c r="Q18" s="10">
        <v>5561.7500431794197</v>
      </c>
      <c r="R18" s="10">
        <v>12581.528791614726</v>
      </c>
      <c r="S18" s="10">
        <v>3693.8430827767916</v>
      </c>
      <c r="T18" s="10">
        <v>230.18838085026366</v>
      </c>
      <c r="U18" s="10">
        <v>209.70336616130032</v>
      </c>
      <c r="V18" s="10">
        <v>19.780831789798878</v>
      </c>
      <c r="W18" s="9">
        <f t="shared" si="0"/>
        <v>1924.0826997116594</v>
      </c>
      <c r="X18" s="9">
        <f t="shared" si="1"/>
        <v>1386.708082146436</v>
      </c>
      <c r="Y18" s="9">
        <f t="shared" si="2"/>
        <v>1468.7816873589495</v>
      </c>
      <c r="Z18" s="9">
        <f t="shared" si="3"/>
        <v>3359.2620052819893</v>
      </c>
      <c r="AA18" s="9">
        <f t="shared" si="4"/>
        <v>5503.1245497171849</v>
      </c>
      <c r="AB18" s="9">
        <f t="shared" si="4"/>
        <v>12448.908963648479</v>
      </c>
      <c r="AC18" s="9">
        <f t="shared" si="5"/>
        <v>3693.8430827767916</v>
      </c>
      <c r="AD18" s="9">
        <f t="shared" si="6"/>
        <v>29784.71107064149</v>
      </c>
    </row>
    <row r="19" spans="2:30" x14ac:dyDescent="0.4">
      <c r="B19" s="2">
        <v>2020</v>
      </c>
      <c r="C19" s="2" t="s">
        <v>57</v>
      </c>
      <c r="D19" s="8">
        <v>1733.9213889461992</v>
      </c>
      <c r="E19" s="8">
        <v>9.9813464516129038</v>
      </c>
      <c r="F19" s="8">
        <v>156.75848603525571</v>
      </c>
      <c r="G19" s="8">
        <v>335.66233179965172</v>
      </c>
      <c r="H19" s="8">
        <v>73.68626023231235</v>
      </c>
      <c r="I19" s="8">
        <v>427.01796313088602</v>
      </c>
      <c r="J19" s="8"/>
      <c r="K19" s="8">
        <v>848.39499741917575</v>
      </c>
      <c r="L19" s="8">
        <v>372.87963160544859</v>
      </c>
      <c r="M19" s="8"/>
      <c r="N19" s="8"/>
      <c r="O19" s="8">
        <v>3456.3824441578536</v>
      </c>
      <c r="P19" s="8">
        <v>47.138849172331874</v>
      </c>
      <c r="Q19" s="8">
        <v>5687.797307963061</v>
      </c>
      <c r="R19" s="8">
        <v>12615.957828072442</v>
      </c>
      <c r="S19" s="8">
        <v>3756.6847945411605</v>
      </c>
      <c r="T19" s="8">
        <v>228.46438686300147</v>
      </c>
      <c r="U19" s="8">
        <v>225.51825474877708</v>
      </c>
      <c r="V19" s="8">
        <v>19.780831789798878</v>
      </c>
      <c r="W19" s="7">
        <f t="shared" ref="W19" si="7">SUM(D19:F19)</f>
        <v>1900.6612214330676</v>
      </c>
      <c r="X19" s="7">
        <f t="shared" ref="X19" si="8">SUM(G19:J19)</f>
        <v>836.36655516285009</v>
      </c>
      <c r="Y19" s="7">
        <f t="shared" ref="Y19" si="9">SUM(K19:N19)</f>
        <v>1221.2746290246243</v>
      </c>
      <c r="Z19" s="7">
        <f t="shared" ref="Z19" si="10">SUM(O19:P19)-T19-SUM($U19:$V19)*SUM(O19:P19)/SUM($O19:$R19)</f>
        <v>3235.6475572205691</v>
      </c>
      <c r="AA19" s="7">
        <f t="shared" si="4"/>
        <v>5623.818136213712</v>
      </c>
      <c r="AB19" s="7">
        <f t="shared" si="4"/>
        <v>12474.04726252983</v>
      </c>
      <c r="AC19" s="7">
        <f t="shared" si="5"/>
        <v>3756.6847945411605</v>
      </c>
      <c r="AD19" s="7">
        <f t="shared" si="6"/>
        <v>29048.500156125814</v>
      </c>
    </row>
    <row r="21" spans="2:30" x14ac:dyDescent="0.4">
      <c r="B21" s="6" t="s">
        <v>49</v>
      </c>
    </row>
    <row r="22" spans="2:30" x14ac:dyDescent="0.4">
      <c r="B22" s="6" t="s">
        <v>50</v>
      </c>
    </row>
    <row r="23" spans="2:30" x14ac:dyDescent="0.4">
      <c r="B23" s="6" t="s">
        <v>48</v>
      </c>
    </row>
    <row r="24" spans="2:30" x14ac:dyDescent="0.4">
      <c r="B24" s="6" t="s">
        <v>51</v>
      </c>
    </row>
    <row r="25" spans="2:30" x14ac:dyDescent="0.4">
      <c r="B25" s="6" t="s">
        <v>52</v>
      </c>
    </row>
    <row r="26" spans="2:30" x14ac:dyDescent="0.4">
      <c r="B26" s="6" t="s">
        <v>56</v>
      </c>
    </row>
  </sheetData>
  <phoneticPr fontId="1"/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琵琶湖の流入負荷量（TOC）</vt:lpstr>
      <vt:lpstr>'琵琶湖の流入負荷量（TOC）'!Print_Area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2024-01-22T08:13:11Z</cp:lastPrinted>
  <dcterms:created xsi:type="dcterms:W3CDTF">2019-06-25T06:15:27Z</dcterms:created>
  <dcterms:modified xsi:type="dcterms:W3CDTF">2026-04-01T01:36:31Z</dcterms:modified>
</cp:coreProperties>
</file>