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4\220623流入負荷量\"/>
    </mc:Choice>
  </mc:AlternateContent>
  <bookViews>
    <workbookView xWindow="0" yWindow="0" windowWidth="38400" windowHeight="17060"/>
  </bookViews>
  <sheets>
    <sheet name="Sheet1" sheetId="1" r:id="rId1"/>
  </sheets>
  <definedNames>
    <definedName name="_xlnm.Print_Area" localSheetId="0">Sheet1!$A$1:$AD$26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l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AA12" i="1"/>
  <c r="Z12" i="1"/>
  <c r="Y12" i="1"/>
  <c r="X12" i="1"/>
  <c r="W12" i="1"/>
  <c r="AD16" i="1" l="1"/>
  <c r="AD13" i="1"/>
  <c r="AD12" i="1"/>
  <c r="AD18" i="1"/>
  <c r="AD17" i="1"/>
  <c r="AD15" i="1"/>
  <c r="AD14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<sst xmlns="http://schemas.openxmlformats.org/spreadsheetml/2006/main" count="90" uniqueCount="59">
  <si>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</si>
  <si>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</si>
  <si>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</si>
  <si>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</si>
  <si>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</si>
  <si>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</si>
  <si>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</si>
  <si>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</si>
  <si>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</si>
  <si>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</si>
  <si>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</si>
  <si>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</si>
  <si>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</si>
  <si>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</si>
  <si>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</si>
  <si>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</si>
  <si>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</si>
  <si>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</si>
  <si>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</si>
  <si>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</si>
  <si>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</si>
  <si>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</si>
  <si>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</si>
  <si>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</si>
  <si>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</si>
  <si>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</si>
  <si>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</si>
  <si>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</si>
  <si>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</si>
  <si>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</si>
  <si>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</si>
  <si>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</si>
  <si>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</si>
  <si>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</si>
  <si>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</si>
  <si>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</si>
  <si>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</si>
  <si>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</si>
  <si>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</si>
  <si>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</si>
  <si>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</si>
  <si>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</si>
  <si>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</si>
  <si>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</si>
  <si>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</si>
  <si>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</si>
  <si>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</si>
  <si>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</si>
  <si>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</si>
  <si>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</si>
  <si>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</si>
  <si>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</si>
  <si>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</si>
  <si>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琵琶湖の流入負荷量（全りん）</t>
    <rPh sb="10" eb="11">
      <t>ゼン</t>
    </rPh>
    <phoneticPr fontId="1"/>
  </si>
  <si>
    <t>琵琶湖の全りん流入負荷量（流域全体）</t>
    <rPh sb="4" eb="5">
      <t>ゼン</t>
    </rPh>
    <rPh sb="7" eb="9">
      <t>リュウニュウ</t>
    </rPh>
    <rPh sb="13" eb="15">
      <t>リュウイキ</t>
    </rPh>
    <rPh sb="15" eb="17">
      <t>ゼンタイ</t>
    </rPh>
    <phoneticPr fontId="1"/>
  </si>
  <si>
    <t>2022（令和4）</t>
    <rPh sb="5" eb="7">
      <t>レイワ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</si>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</sst>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76" fontId="5" fillId="0" borderId="4" xfId="1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BreakPreview" zoomScaleNormal="70" zoomScaleSheetLayoutView="100" workbookViewId="0">
      <selection activeCell="W24" sqref="W24"/>
    </sheetView>
  </sheetViews>
  <sheetFormatPr defaultRowHeight="18" x14ac:dyDescent="0.55000000000000004"/>
  <cols>
    <col min="1" max="1" width="8.58203125" customWidth="1"/>
    <col min="2" max="3" width="10.58203125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53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55</v>
      </c>
    </row>
    <row r="5" spans="1:30" x14ac:dyDescent="0.55000000000000004">
      <c r="B5" t="s">
        <v>12</v>
      </c>
      <c r="C5" t="s">
        <v>54</v>
      </c>
    </row>
    <row r="6" spans="1:30" x14ac:dyDescent="0.55000000000000004">
      <c r="B6" t="s">
        <v>13</v>
      </c>
      <c r="C6" t="s">
        <v>56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18</v>
      </c>
      <c r="E9" s="4"/>
      <c r="F9" s="4"/>
      <c r="G9" s="4" t="s">
        <v>19</v>
      </c>
      <c r="H9" s="4"/>
      <c r="I9" s="4"/>
      <c r="J9" s="4"/>
      <c r="K9" s="4" t="s">
        <v>20</v>
      </c>
      <c r="L9" s="4"/>
      <c r="M9" s="4"/>
      <c r="N9" s="4"/>
      <c r="O9" s="4" t="s">
        <v>21</v>
      </c>
      <c r="P9" s="4"/>
      <c r="Q9" s="4"/>
      <c r="R9" s="4"/>
      <c r="S9" s="4" t="s">
        <v>22</v>
      </c>
      <c r="T9" s="4" t="s">
        <v>23</v>
      </c>
      <c r="U9" s="4"/>
      <c r="V9" s="4"/>
      <c r="W9" s="4" t="s">
        <v>24</v>
      </c>
      <c r="X9" s="4"/>
      <c r="Y9" s="4"/>
      <c r="Z9" s="4"/>
      <c r="AA9" s="4"/>
      <c r="AB9" s="4"/>
      <c r="AC9" s="4"/>
      <c r="AD9" s="4" t="s">
        <v>25</v>
      </c>
    </row>
    <row r="10" spans="1:30" s="3" customFormat="1" ht="26" x14ac:dyDescent="0.55000000000000004">
      <c r="B10" s="6"/>
      <c r="C10" s="6"/>
      <c r="D10" s="6" t="s">
        <v>26</v>
      </c>
      <c r="E10" s="6" t="s">
        <v>27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36</v>
      </c>
      <c r="O10" s="6" t="s">
        <v>37</v>
      </c>
      <c r="P10" s="6" t="s">
        <v>38</v>
      </c>
      <c r="Q10" s="6" t="s">
        <v>39</v>
      </c>
      <c r="R10" s="6" t="s">
        <v>40</v>
      </c>
      <c r="S10" s="6"/>
      <c r="T10" s="6" t="s">
        <v>41</v>
      </c>
      <c r="U10" s="6" t="s">
        <v>42</v>
      </c>
      <c r="V10" s="6" t="s">
        <v>43</v>
      </c>
      <c r="W10" s="6" t="s">
        <v>18</v>
      </c>
      <c r="X10" s="6" t="s">
        <v>19</v>
      </c>
      <c r="Y10" s="6" t="s">
        <v>20</v>
      </c>
      <c r="Z10" s="6" t="s">
        <v>44</v>
      </c>
      <c r="AA10" s="6" t="s">
        <v>45</v>
      </c>
      <c r="AB10" s="6" t="s">
        <v>46</v>
      </c>
      <c r="AC10" s="6" t="s">
        <v>22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  <c r="R11" s="5" t="s">
        <v>47</v>
      </c>
      <c r="S11" s="5" t="s">
        <v>47</v>
      </c>
      <c r="T11" s="5" t="s">
        <v>47</v>
      </c>
      <c r="U11" s="5" t="s">
        <v>47</v>
      </c>
      <c r="V11" s="5" t="s">
        <v>47</v>
      </c>
      <c r="W11" s="5" t="s">
        <v>47</v>
      </c>
      <c r="X11" s="5" t="s">
        <v>47</v>
      </c>
      <c r="Y11" s="5" t="s">
        <v>47</v>
      </c>
      <c r="Z11" s="5" t="s">
        <v>47</v>
      </c>
      <c r="AA11" s="5" t="s">
        <v>47</v>
      </c>
      <c r="AB11" s="5" t="s">
        <v>47</v>
      </c>
      <c r="AC11" s="5" t="s">
        <v>47</v>
      </c>
      <c r="AD11" s="5" t="s">
        <v>47</v>
      </c>
    </row>
    <row r="12" spans="1:30" ht="18.5" thickTop="1" x14ac:dyDescent="0.55000000000000004">
      <c r="B12">
        <v>1985</v>
      </c>
      <c r="C12" t="s">
        <v>4</v>
      </c>
      <c r="D12" s="13">
        <v>25.608296099999997</v>
      </c>
      <c r="E12" s="13">
        <v>2.9669310000000007</v>
      </c>
      <c r="F12" s="13">
        <v>0.89868000000000003</v>
      </c>
      <c r="G12" s="13">
        <v>67.543700000000001</v>
      </c>
      <c r="H12" s="13">
        <v>196.80385999999999</v>
      </c>
      <c r="I12" s="13">
        <v>236.78240000000002</v>
      </c>
      <c r="J12" s="13">
        <v>41.706400000000002</v>
      </c>
      <c r="K12" s="13">
        <v>206.08430399999983</v>
      </c>
      <c r="L12" s="13">
        <v>43.623976516786087</v>
      </c>
      <c r="M12" s="13">
        <v>12.879340000000001</v>
      </c>
      <c r="N12" s="13">
        <v>62.087499999999999</v>
      </c>
      <c r="O12" s="13">
        <v>134.79133502496791</v>
      </c>
      <c r="P12" s="13">
        <v>1.330651611395252</v>
      </c>
      <c r="Q12" s="13">
        <v>71.420794522689803</v>
      </c>
      <c r="R12" s="13">
        <v>92.725159576995068</v>
      </c>
      <c r="S12" s="13">
        <v>55.852012297454479</v>
      </c>
      <c r="T12" s="13"/>
      <c r="U12" s="13"/>
      <c r="V12" s="13"/>
      <c r="W12" s="8">
        <f t="shared" ref="W12:W18" si="0">SUM(D12:F12)</f>
        <v>29.473907099999998</v>
      </c>
      <c r="X12" s="9">
        <f t="shared" ref="X12:X18" si="1">SUM(G12:J12)</f>
        <v>542.83636000000001</v>
      </c>
      <c r="Y12" s="9">
        <f t="shared" ref="Y12:Y18" si="2">SUM(K12:N12)</f>
        <v>324.67512051678591</v>
      </c>
      <c r="Z12" s="9">
        <f t="shared" ref="Z12:Z18" si="3">SUM(O12:P12)-T12-SUM($U12:$V12)*SUM(O12:P12)/SUM($O12:$R12)</f>
        <v>136.12198663636315</v>
      </c>
      <c r="AA12" s="9">
        <f t="shared" ref="AA12:AB19" si="4">Q12-SUM($U12:$V12)*Q12/SUM($O12:$R12)</f>
        <v>71.420794522689803</v>
      </c>
      <c r="AB12" s="9">
        <f t="shared" si="4"/>
        <v>92.725159576995068</v>
      </c>
      <c r="AC12" s="9">
        <f t="shared" ref="AC12:AC19" si="5">S12</f>
        <v>55.852012297454479</v>
      </c>
      <c r="AD12" s="9">
        <f t="shared" ref="AD12:AD19" si="6">SUM(W12:AC12)</f>
        <v>1253.1053406502886</v>
      </c>
    </row>
    <row r="13" spans="1:30" x14ac:dyDescent="0.55000000000000004">
      <c r="B13">
        <v>1990</v>
      </c>
      <c r="C13" t="s">
        <v>5</v>
      </c>
      <c r="D13" s="14">
        <v>20.826699999999999</v>
      </c>
      <c r="E13" s="14">
        <v>2.6972100000000001</v>
      </c>
      <c r="F13" s="14">
        <v>14.352089999999995</v>
      </c>
      <c r="G13" s="14">
        <v>60.356799999999993</v>
      </c>
      <c r="H13" s="14">
        <v>177.48251999999999</v>
      </c>
      <c r="I13" s="14">
        <v>218.56040000000002</v>
      </c>
      <c r="J13" s="14">
        <v>38.951999999999998</v>
      </c>
      <c r="K13" s="14">
        <v>206.08430399999983</v>
      </c>
      <c r="L13" s="14">
        <v>45.84860278797251</v>
      </c>
      <c r="M13" s="14">
        <v>17.260360000000002</v>
      </c>
      <c r="N13" s="14">
        <v>38.575000000000003</v>
      </c>
      <c r="O13" s="14">
        <v>128.62286574472589</v>
      </c>
      <c r="P13" s="14">
        <v>1.1495026238233088</v>
      </c>
      <c r="Q13" s="14">
        <v>77.909250961304451</v>
      </c>
      <c r="R13" s="14">
        <v>92.695145106546775</v>
      </c>
      <c r="S13" s="14">
        <v>57.759117062674086</v>
      </c>
      <c r="T13" s="14"/>
      <c r="U13" s="14"/>
      <c r="V13" s="14"/>
      <c r="W13" s="10">
        <f t="shared" si="0"/>
        <v>37.875999999999998</v>
      </c>
      <c r="X13" s="11">
        <f t="shared" si="1"/>
        <v>495.35172</v>
      </c>
      <c r="Y13" s="11">
        <f t="shared" si="2"/>
        <v>307.76826678797232</v>
      </c>
      <c r="Z13" s="11">
        <f t="shared" si="3"/>
        <v>129.77236836854919</v>
      </c>
      <c r="AA13" s="11">
        <f t="shared" si="4"/>
        <v>77.909250961304451</v>
      </c>
      <c r="AB13" s="11">
        <f t="shared" si="4"/>
        <v>92.695145106546775</v>
      </c>
      <c r="AC13" s="11">
        <f t="shared" si="5"/>
        <v>57.759117062674086</v>
      </c>
      <c r="AD13" s="11">
        <f t="shared" si="6"/>
        <v>1199.1318682870467</v>
      </c>
    </row>
    <row r="14" spans="1:30" x14ac:dyDescent="0.55000000000000004">
      <c r="B14">
        <v>1995</v>
      </c>
      <c r="C14" t="s">
        <v>6</v>
      </c>
      <c r="D14" s="14">
        <v>23.488032199999999</v>
      </c>
      <c r="E14" s="14">
        <v>1.7970200000000003</v>
      </c>
      <c r="F14" s="14">
        <v>43.545290000000001</v>
      </c>
      <c r="G14" s="14">
        <v>81.153099999999995</v>
      </c>
      <c r="H14" s="14">
        <v>154.96420999999998</v>
      </c>
      <c r="I14" s="14">
        <v>178.31880000000001</v>
      </c>
      <c r="J14" s="14">
        <v>29.129600000000003</v>
      </c>
      <c r="K14" s="14">
        <v>206.47059899999991</v>
      </c>
      <c r="L14" s="14">
        <v>51.4283283389627</v>
      </c>
      <c r="M14" s="14">
        <v>18.261659999999999</v>
      </c>
      <c r="N14" s="14">
        <v>29.68</v>
      </c>
      <c r="O14" s="14">
        <v>123.22036322305669</v>
      </c>
      <c r="P14" s="14">
        <v>1.0853339516246667</v>
      </c>
      <c r="Q14" s="14">
        <v>81.428901094748525</v>
      </c>
      <c r="R14" s="14">
        <v>92.974966247024653</v>
      </c>
      <c r="S14" s="14">
        <v>54.301007462775466</v>
      </c>
      <c r="T14" s="14"/>
      <c r="U14" s="14"/>
      <c r="V14" s="14"/>
      <c r="W14" s="10">
        <f t="shared" si="0"/>
        <v>68.830342200000004</v>
      </c>
      <c r="X14" s="11">
        <f t="shared" si="1"/>
        <v>443.56570999999997</v>
      </c>
      <c r="Y14" s="11">
        <f t="shared" si="2"/>
        <v>305.84058733896262</v>
      </c>
      <c r="Z14" s="11">
        <f t="shared" si="3"/>
        <v>124.30569717468136</v>
      </c>
      <c r="AA14" s="11">
        <f t="shared" si="4"/>
        <v>81.428901094748525</v>
      </c>
      <c r="AB14" s="11">
        <f t="shared" si="4"/>
        <v>92.974966247024653</v>
      </c>
      <c r="AC14" s="11">
        <f t="shared" si="5"/>
        <v>54.301007462775466</v>
      </c>
      <c r="AD14" s="11">
        <f t="shared" si="6"/>
        <v>1171.2472115181927</v>
      </c>
    </row>
    <row r="15" spans="1:30" x14ac:dyDescent="0.55000000000000004">
      <c r="B15">
        <v>2000</v>
      </c>
      <c r="C15" t="s">
        <v>7</v>
      </c>
      <c r="D15" s="14">
        <v>20.455009999999998</v>
      </c>
      <c r="E15" s="14">
        <v>0.79147999999999996</v>
      </c>
      <c r="F15" s="14">
        <v>61.663899999999984</v>
      </c>
      <c r="G15" s="14">
        <v>108.7282</v>
      </c>
      <c r="H15" s="14">
        <v>127.40464999999998</v>
      </c>
      <c r="I15" s="14">
        <v>101.52320000000002</v>
      </c>
      <c r="J15" s="14">
        <v>5.475200000000001</v>
      </c>
      <c r="K15" s="14">
        <v>93.586269377890162</v>
      </c>
      <c r="L15" s="14">
        <v>53.18709040675931</v>
      </c>
      <c r="M15" s="14">
        <v>19.317679999999999</v>
      </c>
      <c r="N15" s="14">
        <v>24.2225</v>
      </c>
      <c r="O15" s="14">
        <v>117.8229427644179</v>
      </c>
      <c r="P15" s="14">
        <v>1.0630442947923133</v>
      </c>
      <c r="Q15" s="14">
        <v>85.040066736646793</v>
      </c>
      <c r="R15" s="14">
        <v>93.205357700594092</v>
      </c>
      <c r="S15" s="14">
        <v>56.658769235656138</v>
      </c>
      <c r="T15" s="14"/>
      <c r="U15" s="14"/>
      <c r="V15" s="14"/>
      <c r="W15" s="10">
        <f t="shared" si="0"/>
        <v>82.910389999999978</v>
      </c>
      <c r="X15" s="11">
        <f t="shared" si="1"/>
        <v>343.13125000000002</v>
      </c>
      <c r="Y15" s="11">
        <f t="shared" si="2"/>
        <v>190.31353978464946</v>
      </c>
      <c r="Z15" s="11">
        <f t="shared" si="3"/>
        <v>118.88598705921022</v>
      </c>
      <c r="AA15" s="11">
        <f t="shared" si="4"/>
        <v>85.040066736646793</v>
      </c>
      <c r="AB15" s="11">
        <f t="shared" si="4"/>
        <v>93.205357700594092</v>
      </c>
      <c r="AC15" s="11">
        <f t="shared" si="5"/>
        <v>56.658769235656138</v>
      </c>
      <c r="AD15" s="11">
        <f t="shared" si="6"/>
        <v>970.14536051675668</v>
      </c>
    </row>
    <row r="16" spans="1:30" x14ac:dyDescent="0.55000000000000004">
      <c r="B16">
        <v>2005</v>
      </c>
      <c r="C16" t="s">
        <v>8</v>
      </c>
      <c r="D16" s="14">
        <v>24.719340000000003</v>
      </c>
      <c r="E16" s="14">
        <v>0.56237999999999999</v>
      </c>
      <c r="F16" s="14">
        <v>63.689289999999986</v>
      </c>
      <c r="G16" s="14">
        <v>98.071400010256625</v>
      </c>
      <c r="H16" s="14">
        <v>35.106719722051281</v>
      </c>
      <c r="I16" s="14">
        <v>52.896399935999945</v>
      </c>
      <c r="J16" s="14">
        <v>1.5772000304000084</v>
      </c>
      <c r="K16" s="14">
        <v>77.511682699999838</v>
      </c>
      <c r="L16" s="14">
        <v>45.546835161958597</v>
      </c>
      <c r="M16" s="14">
        <v>19.800470000000001</v>
      </c>
      <c r="N16" s="14">
        <v>26.475000000000001</v>
      </c>
      <c r="O16" s="14">
        <v>113.12304729969588</v>
      </c>
      <c r="P16" s="14">
        <v>0.74957761983582949</v>
      </c>
      <c r="Q16" s="14">
        <v>89.348815316519904</v>
      </c>
      <c r="R16" s="14">
        <v>93.430372537753783</v>
      </c>
      <c r="S16" s="14">
        <v>54.761330593607312</v>
      </c>
      <c r="T16" s="14">
        <v>2.0900219178082193</v>
      </c>
      <c r="U16" s="14">
        <v>7.8364383561643844</v>
      </c>
      <c r="V16" s="14">
        <v>1.29</v>
      </c>
      <c r="W16" s="10">
        <f t="shared" si="0"/>
        <v>88.971009999999993</v>
      </c>
      <c r="X16" s="11">
        <f t="shared" si="1"/>
        <v>187.65171969870784</v>
      </c>
      <c r="Y16" s="11">
        <f t="shared" si="2"/>
        <v>169.33398786195843</v>
      </c>
      <c r="Z16" s="11">
        <f t="shared" si="3"/>
        <v>108.27933267930294</v>
      </c>
      <c r="AA16" s="11">
        <f t="shared" si="4"/>
        <v>86.600015477550784</v>
      </c>
      <c r="AB16" s="11">
        <f t="shared" si="4"/>
        <v>90.556004342979094</v>
      </c>
      <c r="AC16" s="11">
        <f t="shared" si="5"/>
        <v>54.761330593607312</v>
      </c>
      <c r="AD16" s="11">
        <f t="shared" si="6"/>
        <v>786.15340065410635</v>
      </c>
    </row>
    <row r="17" spans="2:30" x14ac:dyDescent="0.55000000000000004">
      <c r="B17">
        <v>2010</v>
      </c>
      <c r="C17" t="s">
        <v>9</v>
      </c>
      <c r="D17" s="14">
        <v>32.825960000000002</v>
      </c>
      <c r="E17" s="14">
        <v>0.68359999999999999</v>
      </c>
      <c r="F17" s="14">
        <v>58.323582295464107</v>
      </c>
      <c r="G17" s="14">
        <v>67.226923044659515</v>
      </c>
      <c r="H17" s="14">
        <v>17.825046315586118</v>
      </c>
      <c r="I17" s="14">
        <v>19.493055947594204</v>
      </c>
      <c r="J17" s="14"/>
      <c r="K17" s="14">
        <v>58.358885822911773</v>
      </c>
      <c r="L17" s="14">
        <v>68.24058688484341</v>
      </c>
      <c r="M17" s="14"/>
      <c r="N17" s="14"/>
      <c r="O17" s="14">
        <v>111.67109901505711</v>
      </c>
      <c r="P17" s="14">
        <v>0.68663757535976222</v>
      </c>
      <c r="Q17" s="14">
        <v>92.818979547427418</v>
      </c>
      <c r="R17" s="14">
        <v>93.098143156083424</v>
      </c>
      <c r="S17" s="14">
        <v>57.355387060750438</v>
      </c>
      <c r="T17" s="14">
        <v>5.9305315068493156</v>
      </c>
      <c r="U17" s="14">
        <v>8.4419178082191788</v>
      </c>
      <c r="V17" s="14">
        <v>2.2570000000000001</v>
      </c>
      <c r="W17" s="10">
        <f t="shared" si="0"/>
        <v>91.833142295464114</v>
      </c>
      <c r="X17" s="11">
        <f t="shared" si="1"/>
        <v>104.54502530783984</v>
      </c>
      <c r="Y17" s="11">
        <f t="shared" si="2"/>
        <v>126.59947270775518</v>
      </c>
      <c r="Z17" s="11">
        <f t="shared" si="3"/>
        <v>102.39700893581303</v>
      </c>
      <c r="AA17" s="11">
        <f t="shared" si="4"/>
        <v>89.489625422270947</v>
      </c>
      <c r="AB17" s="11">
        <f t="shared" si="4"/>
        <v>89.758775620775239</v>
      </c>
      <c r="AC17" s="11">
        <f t="shared" si="5"/>
        <v>57.355387060750438</v>
      </c>
      <c r="AD17" s="11">
        <f t="shared" si="6"/>
        <v>661.97843735066886</v>
      </c>
    </row>
    <row r="18" spans="2:30" x14ac:dyDescent="0.55000000000000004">
      <c r="B18" s="12">
        <v>2015</v>
      </c>
      <c r="C18" s="12" t="s">
        <v>10</v>
      </c>
      <c r="D18" s="14">
        <v>35.971089999999997</v>
      </c>
      <c r="E18" s="14">
        <v>0.14489099999999999</v>
      </c>
      <c r="F18" s="14">
        <v>65.879937636792448</v>
      </c>
      <c r="G18" s="14">
        <v>76.760476351700547</v>
      </c>
      <c r="H18" s="14">
        <v>10.012472915638616</v>
      </c>
      <c r="I18" s="14">
        <v>11.1690668921006</v>
      </c>
      <c r="J18" s="14"/>
      <c r="K18" s="14">
        <v>45.736246270578199</v>
      </c>
      <c r="L18" s="14">
        <v>62.947649668093199</v>
      </c>
      <c r="M18" s="14"/>
      <c r="N18" s="14"/>
      <c r="O18" s="14">
        <v>111.97441767803797</v>
      </c>
      <c r="P18" s="14">
        <v>0.60716496323665436</v>
      </c>
      <c r="Q18" s="14">
        <v>95.07944121435294</v>
      </c>
      <c r="R18" s="14">
        <v>92.715686629400082</v>
      </c>
      <c r="S18" s="14">
        <v>60.40391880501307</v>
      </c>
      <c r="T18" s="14">
        <v>6.5819342465753428</v>
      </c>
      <c r="U18" s="14">
        <v>10.556986301369864</v>
      </c>
      <c r="V18" s="14">
        <v>2.9549999999999996</v>
      </c>
      <c r="W18" s="10">
        <f t="shared" si="0"/>
        <v>101.99591863679245</v>
      </c>
      <c r="X18" s="11">
        <f t="shared" si="1"/>
        <v>97.94201615943976</v>
      </c>
      <c r="Y18" s="11">
        <f t="shared" si="2"/>
        <v>108.6838959386714</v>
      </c>
      <c r="Z18" s="11">
        <f t="shared" si="3"/>
        <v>100.9353383156019</v>
      </c>
      <c r="AA18" s="11">
        <f t="shared" si="4"/>
        <v>90.802438163231656</v>
      </c>
      <c r="AB18" s="11">
        <f t="shared" si="4"/>
        <v>88.545013458248889</v>
      </c>
      <c r="AC18" s="11">
        <f t="shared" si="5"/>
        <v>60.40391880501307</v>
      </c>
      <c r="AD18" s="11">
        <f t="shared" si="6"/>
        <v>649.30853947699916</v>
      </c>
    </row>
    <row r="19" spans="2:30" x14ac:dyDescent="0.55000000000000004">
      <c r="B19" s="2">
        <v>2020</v>
      </c>
      <c r="C19" s="2" t="s">
        <v>58</v>
      </c>
      <c r="D19" s="15">
        <v>42.151231643835615</v>
      </c>
      <c r="E19" s="15">
        <v>0.43420399999999998</v>
      </c>
      <c r="F19" s="15">
        <v>43.426778999999989</v>
      </c>
      <c r="G19" s="15">
        <v>40.353390153440131</v>
      </c>
      <c r="H19" s="15">
        <v>3.4391315615895857</v>
      </c>
      <c r="I19" s="15">
        <v>8.9367432660823667</v>
      </c>
      <c r="J19" s="15"/>
      <c r="K19" s="15">
        <v>44.801495920316206</v>
      </c>
      <c r="L19" s="15">
        <v>50.229485768627605</v>
      </c>
      <c r="M19" s="15"/>
      <c r="N19" s="15"/>
      <c r="O19" s="15">
        <v>108.25217426505608</v>
      </c>
      <c r="P19" s="15">
        <v>0.54558543320494257</v>
      </c>
      <c r="Q19" s="15">
        <v>97.234249217082791</v>
      </c>
      <c r="R19" s="15">
        <v>92.969400769234426</v>
      </c>
      <c r="S19" s="15">
        <v>61.431543847528275</v>
      </c>
      <c r="T19" s="15">
        <v>6.5326389041095885</v>
      </c>
      <c r="U19" s="15">
        <v>11.672054794520548</v>
      </c>
      <c r="V19" s="15">
        <v>3.2483880000000003</v>
      </c>
      <c r="W19" s="16">
        <f t="shared" ref="W19" si="7">SUM(D19:F19)</f>
        <v>86.012214643835605</v>
      </c>
      <c r="X19" s="16">
        <f t="shared" ref="X19" si="8">SUM(G19:J19)</f>
        <v>52.729264981112081</v>
      </c>
      <c r="Y19" s="16">
        <f t="shared" ref="Y19" si="9">SUM(K19:N19)</f>
        <v>95.030981688943811</v>
      </c>
      <c r="Z19" s="16">
        <f t="shared" ref="Z19" si="10">SUM(O19:P19)-T19-SUM($U19:$V19)*SUM(O19:P19)/SUM($O19:$R19)</f>
        <v>96.836013448261824</v>
      </c>
      <c r="AA19" s="16">
        <f t="shared" si="4"/>
        <v>92.382171580920172</v>
      </c>
      <c r="AB19" s="16">
        <f t="shared" si="4"/>
        <v>88.33014295676611</v>
      </c>
      <c r="AC19" s="16">
        <f t="shared" si="5"/>
        <v>61.431543847528275</v>
      </c>
      <c r="AD19" s="16">
        <f t="shared" si="6"/>
        <v>572.75233314736784</v>
      </c>
    </row>
    <row r="21" spans="2:30" x14ac:dyDescent="0.55000000000000004">
      <c r="B21" s="7" t="s">
        <v>49</v>
      </c>
    </row>
    <row r="22" spans="2:30" x14ac:dyDescent="0.55000000000000004">
      <c r="B22" s="7" t="s">
        <v>50</v>
      </c>
    </row>
    <row r="23" spans="2:30" x14ac:dyDescent="0.55000000000000004">
      <c r="B23" s="7" t="s">
        <v>48</v>
      </c>
    </row>
    <row r="24" spans="2:30" x14ac:dyDescent="0.55000000000000004">
      <c r="B24" s="7" t="s">
        <v>51</v>
      </c>
    </row>
    <row r="25" spans="2:30" x14ac:dyDescent="0.55000000000000004">
      <c r="B25" s="7" t="s">
        <v>52</v>
      </c>
    </row>
    <row r="26" spans="2:30" x14ac:dyDescent="0.55000000000000004">
      <c r="B26" s="7" t="s">
        <v>57</v>
      </c>
    </row>
  </sheetData>
  <phoneticPr fontId="1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cp:lastPrinted>2021-07-08T06:29:40Z</cp:lastPrinted>
  <dcterms:created xsi:type="dcterms:W3CDTF">2019-06-25T06:15:27Z</dcterms:created>
  <dcterms:modified xsi:type="dcterms:W3CDTF">2022-06-23T06:51:55Z</dcterms:modified>
</cp:coreProperties>
</file>